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/>
  <mc:AlternateContent xmlns:mc="http://schemas.openxmlformats.org/markup-compatibility/2006">
    <mc:Choice Requires="x15">
      <x15ac:absPath xmlns:x15ac="http://schemas.microsoft.com/office/spreadsheetml/2010/11/ac" url="/Users/lavina-colaco/Desktop/PTA 2016-17/"/>
    </mc:Choice>
  </mc:AlternateContent>
  <bookViews>
    <workbookView xWindow="0" yWindow="460" windowWidth="28800" windowHeight="16200"/>
  </bookViews>
  <sheets>
    <sheet name="budget with comments" sheetId="18" r:id="rId1"/>
  </sheets>
  <definedNames>
    <definedName name="_xlnm.Print_Area" localSheetId="0">'budget with comments'!$A$1:$G$111</definedName>
    <definedName name="_xlnm.Print_Titles" localSheetId="0">'budget with comments'!$1:$2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1" i="18" l="1"/>
  <c r="E13" i="18"/>
  <c r="E105" i="18"/>
  <c r="E104" i="18"/>
  <c r="E103" i="18"/>
  <c r="E102" i="18"/>
  <c r="E101" i="18"/>
  <c r="E100" i="18"/>
  <c r="E99" i="18"/>
  <c r="E98" i="18"/>
  <c r="E97" i="18"/>
  <c r="E96" i="18"/>
  <c r="E18" i="18"/>
  <c r="E106" i="18"/>
  <c r="E27" i="18"/>
  <c r="E28" i="18"/>
  <c r="E48" i="18"/>
  <c r="E62" i="18"/>
  <c r="E81" i="18"/>
  <c r="E73" i="18"/>
  <c r="E85" i="18"/>
  <c r="E86" i="18"/>
  <c r="E88" i="18"/>
  <c r="E91" i="18"/>
  <c r="F18" i="18"/>
  <c r="F27" i="18"/>
  <c r="F28" i="18"/>
  <c r="F48" i="18"/>
  <c r="F62" i="18"/>
  <c r="F70" i="18"/>
  <c r="F73" i="18"/>
  <c r="F81" i="18"/>
  <c r="F85" i="18"/>
  <c r="F86" i="18"/>
  <c r="F88" i="18"/>
  <c r="F104" i="18"/>
  <c r="F103" i="18"/>
  <c r="F102" i="18"/>
  <c r="F101" i="18"/>
  <c r="F100" i="18"/>
  <c r="F99" i="18"/>
  <c r="F98" i="18"/>
  <c r="F97" i="18"/>
  <c r="F96" i="18"/>
  <c r="G111" i="18"/>
  <c r="G8" i="18"/>
  <c r="G12" i="18"/>
  <c r="G110" i="18"/>
  <c r="F106" i="18"/>
  <c r="G106" i="18"/>
  <c r="G105" i="18"/>
  <c r="G104" i="18"/>
  <c r="G103" i="18"/>
  <c r="G102" i="18"/>
  <c r="G101" i="18"/>
  <c r="G100" i="18"/>
  <c r="G99" i="18"/>
  <c r="G98" i="18"/>
  <c r="G97" i="18"/>
  <c r="F91" i="18"/>
  <c r="G91" i="18"/>
  <c r="G90" i="18"/>
  <c r="G88" i="18"/>
  <c r="G87" i="18"/>
  <c r="G86" i="18"/>
  <c r="G85" i="18"/>
  <c r="G84" i="18"/>
  <c r="G83" i="18"/>
  <c r="G82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1" i="18"/>
  <c r="G22" i="18"/>
  <c r="G23" i="18"/>
  <c r="G24" i="18"/>
  <c r="G25" i="18"/>
  <c r="G26" i="18"/>
  <c r="G27" i="18"/>
  <c r="G18" i="18"/>
  <c r="G19" i="18"/>
  <c r="G28" i="18"/>
  <c r="G9" i="18"/>
  <c r="G10" i="18"/>
  <c r="G11" i="18"/>
  <c r="G13" i="18"/>
  <c r="G14" i="18"/>
  <c r="G15" i="18"/>
  <c r="G16" i="18"/>
  <c r="G17" i="18"/>
  <c r="G109" i="18"/>
  <c r="G107" i="18"/>
  <c r="G81" i="18"/>
  <c r="G79" i="18"/>
  <c r="G78" i="18"/>
  <c r="G77" i="18"/>
  <c r="G76" i="18"/>
  <c r="G48" i="18"/>
  <c r="G29" i="18"/>
  <c r="G7" i="18"/>
  <c r="G80" i="18"/>
  <c r="G96" i="18"/>
</calcChain>
</file>

<file path=xl/comments1.xml><?xml version="1.0" encoding="utf-8"?>
<comments xmlns="http://schemas.openxmlformats.org/spreadsheetml/2006/main">
  <authors>
    <author>Administrator</author>
  </authors>
  <commentList>
    <comment ref="G80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<sst xmlns="http://schemas.openxmlformats.org/spreadsheetml/2006/main" count="121" uniqueCount="91">
  <si>
    <t xml:space="preserve">School Kits </t>
  </si>
  <si>
    <t>Total Fundraisers</t>
  </si>
  <si>
    <t>Donations/Scholarships</t>
  </si>
  <si>
    <t>Special Education</t>
  </si>
  <si>
    <t>Media Center (Book Fair Proceeds)</t>
  </si>
  <si>
    <t xml:space="preserve"> </t>
  </si>
  <si>
    <t>Box Tops</t>
  </si>
  <si>
    <t>PTA fundraising paid directly to the school:</t>
  </si>
  <si>
    <t>Forgotten Lunch Revolving Fund</t>
  </si>
  <si>
    <t>Total Fundraiser Projects</t>
  </si>
  <si>
    <t>Insurance</t>
  </si>
  <si>
    <t>School Acquisitions</t>
  </si>
  <si>
    <t>Art Materials</t>
  </si>
  <si>
    <t>Musical Equipment</t>
  </si>
  <si>
    <t>Total School Acquisitions</t>
  </si>
  <si>
    <t>School Support Grants</t>
  </si>
  <si>
    <t>Patrol Camp &amp; Expenses</t>
  </si>
  <si>
    <t>Total School Support Grants</t>
  </si>
  <si>
    <t>Sixth Grade Party</t>
  </si>
  <si>
    <t>Total Expense</t>
  </si>
  <si>
    <t>Supplemental Disclosures:</t>
  </si>
  <si>
    <t>Family Directory</t>
  </si>
  <si>
    <t>Contributions</t>
  </si>
  <si>
    <t>Fundraisers</t>
  </si>
  <si>
    <t>Interest Income</t>
  </si>
  <si>
    <t>Expense</t>
  </si>
  <si>
    <t>Continuing Programs</t>
  </si>
  <si>
    <t>Family Fun Events</t>
  </si>
  <si>
    <t>Hospitality</t>
  </si>
  <si>
    <t>Science Appreciation</t>
  </si>
  <si>
    <t>Total Continuing Programs</t>
  </si>
  <si>
    <t>Fundraiser Projects</t>
  </si>
  <si>
    <t>Staff Development</t>
  </si>
  <si>
    <t>Field Trips</t>
  </si>
  <si>
    <t>Fun Fair</t>
  </si>
  <si>
    <t>Increase (decrease) in Net Assets from Fundraising:</t>
  </si>
  <si>
    <t>Revenue</t>
  </si>
  <si>
    <t>Total Revenues</t>
  </si>
  <si>
    <t>Bank Fees-Monthly Fees</t>
  </si>
  <si>
    <t xml:space="preserve">Spirit Wear  </t>
  </si>
  <si>
    <t>Other Income</t>
  </si>
  <si>
    <t>Website/Computer Technology</t>
  </si>
  <si>
    <t>Spirit Wear</t>
  </si>
  <si>
    <t>Chinese Language Committee</t>
  </si>
  <si>
    <t>Total Other Income</t>
  </si>
  <si>
    <t>Grade Based Academic Grants</t>
  </si>
  <si>
    <t>Staff Gifts</t>
  </si>
  <si>
    <t>Book Fair (Fall)</t>
  </si>
  <si>
    <t>Book Fair (Spring)</t>
  </si>
  <si>
    <t>Brain Show</t>
  </si>
  <si>
    <t>Target</t>
  </si>
  <si>
    <t>International Night</t>
  </si>
  <si>
    <t>Less Cash Reserve and Start-Up Funds</t>
  </si>
  <si>
    <t>Unrestricted Cash Balance</t>
  </si>
  <si>
    <t>Ending Cash Balance</t>
  </si>
  <si>
    <t>Net Income/(Loss)</t>
  </si>
  <si>
    <t>Membership Dues-Teachers</t>
  </si>
  <si>
    <t>After/Before School Program Receipts</t>
  </si>
  <si>
    <t>After/Before School Program Disbursements</t>
  </si>
  <si>
    <t>REACH and Enrichment Expenses</t>
  </si>
  <si>
    <t>Amazon</t>
  </si>
  <si>
    <t>Friends of Chesterbrook</t>
  </si>
  <si>
    <t>Difference</t>
  </si>
  <si>
    <t xml:space="preserve">             </t>
  </si>
  <si>
    <t>Grocery Store Savings/Reward Cards</t>
  </si>
  <si>
    <t>Executive Board Operations/PTA Speakers</t>
  </si>
  <si>
    <t xml:space="preserve">PTA Membership </t>
  </si>
  <si>
    <t>Dining Revenue/Restaurant Nights</t>
  </si>
  <si>
    <t>Discovery Gardens</t>
  </si>
  <si>
    <t>Amazon (Website Affiliates)</t>
  </si>
  <si>
    <t xml:space="preserve">    </t>
  </si>
  <si>
    <t>STEM</t>
  </si>
  <si>
    <t>Recycling and Cafeteria</t>
  </si>
  <si>
    <t>Health &amp; Wellness</t>
  </si>
  <si>
    <t>Staff Support</t>
  </si>
  <si>
    <t>STEM (Summer Quest profits)</t>
  </si>
  <si>
    <t xml:space="preserve">       </t>
  </si>
  <si>
    <t>Classroom Materials</t>
  </si>
  <si>
    <t>Field Day/PE and Recess Equipment</t>
  </si>
  <si>
    <t>Fall Fundraiser</t>
  </si>
  <si>
    <t>Cafeteria Wipes</t>
  </si>
  <si>
    <t>Audit Review/Tax Preparation Fees</t>
  </si>
  <si>
    <t>Spring Sale (Square 1)</t>
  </si>
  <si>
    <t>Summer Quest (2016)</t>
  </si>
  <si>
    <t>Welcoming Committee/Cultural Diversity</t>
  </si>
  <si>
    <t>School Folders</t>
  </si>
  <si>
    <t>Less Summer Quest Restricted Funds</t>
  </si>
  <si>
    <t>2016/17 Budget</t>
  </si>
  <si>
    <t>Summer Quest (2017)</t>
  </si>
  <si>
    <t>2016/17 Actual</t>
  </si>
  <si>
    <t>Beginning Cash Balance 7/1/2016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</si>
</sst>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right"/>
    </xf>
    <xf numFmtId="43" fontId="2" fillId="0" borderId="0">
      <alignment horizontal="right"/>
    </xf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NumberFormat="1" applyFont="1"/>
    <xf numFmtId="41" fontId="5" fillId="0" borderId="0" xfId="0" applyNumberFormat="1" applyFont="1"/>
    <xf numFmtId="0" fontId="4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/>
    <xf numFmtId="37" fontId="8" fillId="0" borderId="0" xfId="0" applyNumberFormat="1" applyFont="1"/>
    <xf numFmtId="41" fontId="8" fillId="0" borderId="0" xfId="0" applyNumberFormat="1" applyFont="1"/>
    <xf numFmtId="0" fontId="6" fillId="0" borderId="0" xfId="0" applyNumberFormat="1" applyFont="1"/>
    <xf numFmtId="49" fontId="6" fillId="0" borderId="0" xfId="0" applyNumberFormat="1" applyFont="1" applyFill="1"/>
    <xf numFmtId="41" fontId="9" fillId="0" borderId="2" xfId="0" applyNumberFormat="1" applyFont="1" applyBorder="1"/>
    <xf numFmtId="41" fontId="8" fillId="0" borderId="2" xfId="0" applyNumberFormat="1" applyFont="1" applyBorder="1"/>
    <xf numFmtId="41" fontId="8" fillId="0" borderId="0" xfId="0" applyNumberFormat="1" applyFont="1" applyBorder="1"/>
    <xf numFmtId="41" fontId="9" fillId="0" borderId="3" xfId="0" applyNumberFormat="1" applyFont="1" applyBorder="1"/>
    <xf numFmtId="41" fontId="8" fillId="0" borderId="0" xfId="0" applyNumberFormat="1" applyFont="1" applyAlignment="1">
      <alignment horizontal="right"/>
    </xf>
    <xf numFmtId="41" fontId="7" fillId="0" borderId="4" xfId="0" applyNumberFormat="1" applyFont="1" applyBorder="1"/>
    <xf numFmtId="41" fontId="8" fillId="0" borderId="5" xfId="0" applyNumberFormat="1" applyFont="1" applyBorder="1"/>
    <xf numFmtId="41" fontId="6" fillId="0" borderId="6" xfId="0" applyNumberFormat="1" applyFont="1" applyBorder="1"/>
    <xf numFmtId="0" fontId="6" fillId="0" borderId="2" xfId="0" applyNumberFormat="1" applyFont="1" applyBorder="1"/>
    <xf numFmtId="0" fontId="6" fillId="0" borderId="0" xfId="0" applyNumberFormat="1" applyFont="1" applyBorder="1"/>
    <xf numFmtId="0" fontId="6" fillId="0" borderId="5" xfId="0" applyNumberFormat="1" applyFont="1" applyBorder="1"/>
    <xf numFmtId="0" fontId="6" fillId="0" borderId="0" xfId="0" applyNumberFormat="1" applyFont="1" applyFill="1"/>
    <xf numFmtId="0" fontId="8" fillId="0" borderId="0" xfId="0" applyFont="1"/>
    <xf numFmtId="49" fontId="6" fillId="0" borderId="1" xfId="0" applyNumberFormat="1" applyFont="1" applyBorder="1" applyAlignment="1">
      <alignment horizontal="center" wrapText="1"/>
    </xf>
    <xf numFmtId="164" fontId="8" fillId="0" borderId="0" xfId="1" applyNumberFormat="1" applyFont="1" applyAlignment="1">
      <alignment horizontal="center"/>
    </xf>
    <xf numFmtId="41" fontId="9" fillId="0" borderId="0" xfId="0" applyNumberFormat="1" applyFont="1" applyBorder="1"/>
    <xf numFmtId="0" fontId="1" fillId="0" borderId="0" xfId="0" applyFont="1"/>
    <xf numFmtId="4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1" fontId="6" fillId="0" borderId="4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0" fontId="4" fillId="0" borderId="0" xfId="0" applyNumberFormat="1" applyFont="1" applyBorder="1"/>
    <xf numFmtId="0" fontId="6" fillId="0" borderId="0" xfId="0" applyFont="1"/>
    <xf numFmtId="0" fontId="8" fillId="0" borderId="0" xfId="0" applyFont="1" applyAlignment="1"/>
    <xf numFmtId="0" fontId="0" fillId="0" borderId="0" xfId="0" applyAlignment="1">
      <alignment horizontal="right"/>
    </xf>
    <xf numFmtId="41" fontId="8" fillId="2" borderId="0" xfId="0" applyNumberFormat="1" applyFont="1" applyFill="1"/>
    <xf numFmtId="41" fontId="8" fillId="0" borderId="0" xfId="0" applyNumberFormat="1" applyFont="1" applyFill="1"/>
    <xf numFmtId="49" fontId="6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1" fontId="6" fillId="0" borderId="0" xfId="0" applyNumberFormat="1" applyFont="1"/>
    <xf numFmtId="41" fontId="1" fillId="0" borderId="0" xfId="0" applyNumberFormat="1" applyFont="1"/>
    <xf numFmtId="0" fontId="1" fillId="0" borderId="0" xfId="0" applyNumberFormat="1" applyFont="1"/>
    <xf numFmtId="0" fontId="8" fillId="0" borderId="0" xfId="0" applyFont="1" applyBorder="1"/>
  </cellXfs>
  <cellStyles count="9">
    <cellStyle name="Comma" xfId="1" builtinId="3"/>
    <cellStyle name="Followed Hyperlink" xfId="6" builtinId="9" hidden="1"/>
    <cellStyle name="Followed Hyperlink" xfId="8" builtinId="9" hidden="1"/>
    <cellStyle name="Hyperlink" xfId="5" builtinId="8" hidden="1"/>
    <cellStyle name="Hyperlink" xfId="7" builtinId="8" hidden="1"/>
    <cellStyle name="Normal" xfId="0" builtinId="0"/>
    <cellStyle name="Normal 2" xfId="4"/>
    <cellStyle name="Style 1" xfId="2"/>
    <cellStyle name="Style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53"/>
  <sheetViews>
    <sheetView tabSelected="1" workbookViewId="0">
      <selection activeCell="E52" sqref="E52"/>
    </sheetView>
  </sheetViews>
  <sheetFormatPr baseColWidth="10" defaultColWidth="8.83203125" defaultRowHeight="13" x14ac:dyDescent="0.15"/>
  <cols>
    <col min="2" max="3" width="3" style="3" customWidth="1"/>
    <col min="4" max="4" width="51.1640625" style="3" customWidth="1"/>
    <col min="5" max="6" width="18.6640625" style="47" customWidth="1"/>
    <col min="7" max="7" width="23.6640625" customWidth="1"/>
    <col min="8" max="8" width="35.1640625" bestFit="1" customWidth="1"/>
    <col min="9" max="9" width="10.83203125" bestFit="1" customWidth="1"/>
  </cols>
  <sheetData>
    <row r="1" spans="1:11" s="2" customFormat="1" ht="70.5" customHeight="1" thickTop="1" thickBot="1" x14ac:dyDescent="0.25">
      <c r="B1" s="6"/>
      <c r="C1" s="6"/>
      <c r="D1" s="43" t="s">
        <v>5</v>
      </c>
      <c r="E1" s="7" t="s">
        <v>89</v>
      </c>
      <c r="F1" s="7" t="s">
        <v>87</v>
      </c>
      <c r="G1" s="29" t="s">
        <v>62</v>
      </c>
      <c r="H1" s="29"/>
      <c r="I1" s="9"/>
    </row>
    <row r="2" spans="1:11" s="2" customFormat="1" ht="17" thickTop="1" x14ac:dyDescent="0.2">
      <c r="B2" s="6"/>
      <c r="C2" s="6"/>
      <c r="D2" s="9"/>
      <c r="E2" s="8"/>
      <c r="F2" s="8"/>
      <c r="G2" s="9"/>
      <c r="H2" s="9"/>
      <c r="I2" s="9"/>
    </row>
    <row r="3" spans="1:11" s="2" customFormat="1" ht="16" x14ac:dyDescent="0.2">
      <c r="A3" s="40">
        <v>1</v>
      </c>
      <c r="B3" s="6"/>
      <c r="C3" s="6"/>
      <c r="D3" s="10" t="s">
        <v>90</v>
      </c>
      <c r="E3" s="45">
        <v>134298</v>
      </c>
      <c r="G3" s="30"/>
      <c r="H3" s="44"/>
      <c r="I3" s="9"/>
    </row>
    <row r="4" spans="1:11" s="2" customFormat="1" ht="16" x14ac:dyDescent="0.2">
      <c r="B4" s="6"/>
      <c r="C4" s="6"/>
      <c r="D4" s="10"/>
      <c r="E4" s="8"/>
      <c r="F4" s="8"/>
      <c r="G4" s="9" t="s">
        <v>5</v>
      </c>
      <c r="H4" s="9"/>
      <c r="I4" s="9"/>
    </row>
    <row r="5" spans="1:11" ht="16" x14ac:dyDescent="0.2">
      <c r="A5">
        <v>2</v>
      </c>
      <c r="B5" s="11"/>
      <c r="C5" s="11" t="s">
        <v>36</v>
      </c>
      <c r="D5" s="11"/>
      <c r="E5" s="12"/>
      <c r="F5" s="12"/>
      <c r="G5" s="28"/>
      <c r="H5" s="28"/>
      <c r="I5" s="28"/>
      <c r="K5" s="32" t="s">
        <v>5</v>
      </c>
    </row>
    <row r="6" spans="1:11" ht="16" x14ac:dyDescent="0.2">
      <c r="A6">
        <v>3</v>
      </c>
      <c r="B6" s="11"/>
      <c r="C6" s="11" t="s">
        <v>23</v>
      </c>
      <c r="D6" s="11"/>
      <c r="E6" s="12"/>
      <c r="F6" s="12"/>
      <c r="G6" s="28"/>
      <c r="H6" s="28"/>
      <c r="I6" s="28"/>
    </row>
    <row r="7" spans="1:11" ht="16" x14ac:dyDescent="0.2">
      <c r="A7">
        <v>4</v>
      </c>
      <c r="B7" s="11"/>
      <c r="C7" s="11"/>
      <c r="D7" s="11" t="s">
        <v>60</v>
      </c>
      <c r="E7" s="13">
        <v>5469.77</v>
      </c>
      <c r="F7" s="13">
        <v>6000</v>
      </c>
      <c r="G7" s="13">
        <f>E7-F7</f>
        <v>-530.22999999999956</v>
      </c>
      <c r="H7" s="28"/>
      <c r="I7" s="28"/>
    </row>
    <row r="8" spans="1:11" ht="16" x14ac:dyDescent="0.2">
      <c r="A8">
        <v>5</v>
      </c>
      <c r="B8" s="11"/>
      <c r="C8" s="11"/>
      <c r="D8" s="11" t="s">
        <v>47</v>
      </c>
      <c r="E8" s="13">
        <v>30411.3</v>
      </c>
      <c r="F8" s="13">
        <v>27000</v>
      </c>
      <c r="G8" s="13">
        <f>E8-F8</f>
        <v>3411.2999999999993</v>
      </c>
      <c r="H8" s="28"/>
      <c r="I8" s="28"/>
    </row>
    <row r="9" spans="1:11" ht="16" x14ac:dyDescent="0.2">
      <c r="A9">
        <v>6</v>
      </c>
      <c r="B9" s="11"/>
      <c r="C9" s="11"/>
      <c r="D9" s="11" t="s">
        <v>48</v>
      </c>
      <c r="E9" s="13">
        <v>10805.07</v>
      </c>
      <c r="F9" s="13">
        <v>10000</v>
      </c>
      <c r="G9" s="13">
        <f t="shared" ref="G9:G17" si="0">E9-F9</f>
        <v>805.06999999999971</v>
      </c>
      <c r="H9" s="28"/>
      <c r="I9" s="28"/>
    </row>
    <row r="10" spans="1:11" ht="16" x14ac:dyDescent="0.2">
      <c r="A10">
        <v>7</v>
      </c>
      <c r="B10" s="11"/>
      <c r="C10" s="11"/>
      <c r="D10" s="11" t="s">
        <v>61</v>
      </c>
      <c r="E10" s="13">
        <v>35369.1</v>
      </c>
      <c r="F10" s="13">
        <v>40000</v>
      </c>
      <c r="G10" s="13">
        <f t="shared" si="0"/>
        <v>-4630.9000000000015</v>
      </c>
      <c r="H10" s="28"/>
      <c r="I10" s="28"/>
    </row>
    <row r="11" spans="1:11" ht="16" x14ac:dyDescent="0.2">
      <c r="A11">
        <v>8</v>
      </c>
      <c r="B11" s="11"/>
      <c r="C11" s="11"/>
      <c r="D11" s="14" t="s">
        <v>34</v>
      </c>
      <c r="E11" s="13">
        <v>31292.67</v>
      </c>
      <c r="F11" s="13">
        <v>34000</v>
      </c>
      <c r="G11" s="13">
        <f t="shared" si="0"/>
        <v>-2707.3300000000017</v>
      </c>
      <c r="H11" s="28"/>
      <c r="I11" s="28"/>
    </row>
    <row r="12" spans="1:11" ht="16" x14ac:dyDescent="0.2">
      <c r="A12">
        <v>9</v>
      </c>
      <c r="B12" s="11"/>
      <c r="C12" s="11"/>
      <c r="D12" s="14" t="s">
        <v>79</v>
      </c>
      <c r="E12" s="13">
        <v>5177</v>
      </c>
      <c r="F12" s="42">
        <v>3000</v>
      </c>
      <c r="G12" s="13">
        <f>E12-F12</f>
        <v>2177</v>
      </c>
      <c r="H12" s="28"/>
      <c r="I12" s="28"/>
    </row>
    <row r="13" spans="1:11" ht="16" x14ac:dyDescent="0.2">
      <c r="A13">
        <v>10</v>
      </c>
      <c r="B13" s="11"/>
      <c r="C13" s="11"/>
      <c r="D13" s="11" t="s">
        <v>0</v>
      </c>
      <c r="E13" s="13">
        <f>7473.11+897</f>
        <v>8370.11</v>
      </c>
      <c r="F13" s="13">
        <v>7473.11</v>
      </c>
      <c r="G13" s="13">
        <f t="shared" si="0"/>
        <v>897.00000000000091</v>
      </c>
      <c r="H13" s="28"/>
      <c r="I13" s="28"/>
    </row>
    <row r="14" spans="1:11" ht="16" x14ac:dyDescent="0.2">
      <c r="A14">
        <v>11</v>
      </c>
      <c r="B14" s="11"/>
      <c r="C14" s="11"/>
      <c r="D14" s="15" t="s">
        <v>39</v>
      </c>
      <c r="E14" s="42">
        <v>7478.54</v>
      </c>
      <c r="F14" s="42">
        <v>5000</v>
      </c>
      <c r="G14" s="13">
        <f t="shared" si="0"/>
        <v>2478.54</v>
      </c>
      <c r="H14" s="28"/>
      <c r="I14" s="28"/>
    </row>
    <row r="15" spans="1:11" ht="16" x14ac:dyDescent="0.2">
      <c r="A15">
        <v>12</v>
      </c>
      <c r="B15" s="11"/>
      <c r="C15" s="11"/>
      <c r="D15" s="15" t="s">
        <v>82</v>
      </c>
      <c r="E15" s="42">
        <v>3379.47</v>
      </c>
      <c r="F15" s="42">
        <v>1500</v>
      </c>
      <c r="G15" s="13">
        <f t="shared" si="0"/>
        <v>1879.4699999999998</v>
      </c>
      <c r="H15" s="28"/>
      <c r="I15" s="28"/>
    </row>
    <row r="16" spans="1:11" ht="16" x14ac:dyDescent="0.2">
      <c r="A16">
        <v>13</v>
      </c>
      <c r="B16" s="11"/>
      <c r="C16" s="11"/>
      <c r="D16" s="11" t="s">
        <v>83</v>
      </c>
      <c r="E16" s="31">
        <v>12020</v>
      </c>
      <c r="F16" s="31">
        <v>12020</v>
      </c>
      <c r="G16" s="13">
        <f t="shared" si="0"/>
        <v>0</v>
      </c>
      <c r="H16" s="28"/>
      <c r="I16" s="28"/>
    </row>
    <row r="17" spans="1:9" ht="17" thickBot="1" x14ac:dyDescent="0.25">
      <c r="A17">
        <v>14</v>
      </c>
      <c r="B17" s="11"/>
      <c r="C17" s="11"/>
      <c r="D17" s="11" t="s">
        <v>88</v>
      </c>
      <c r="E17" s="16">
        <v>104238</v>
      </c>
      <c r="F17" s="16">
        <v>85000</v>
      </c>
      <c r="G17" s="16">
        <f t="shared" si="0"/>
        <v>19238</v>
      </c>
      <c r="H17" s="28"/>
      <c r="I17" s="28" t="s">
        <v>5</v>
      </c>
    </row>
    <row r="18" spans="1:9" ht="25.5" customHeight="1" x14ac:dyDescent="0.2">
      <c r="A18">
        <v>15</v>
      </c>
      <c r="B18" s="11"/>
      <c r="C18" s="11" t="s">
        <v>1</v>
      </c>
      <c r="D18" s="11"/>
      <c r="E18" s="31">
        <f>SUM(E7:E17)</f>
        <v>254011.03</v>
      </c>
      <c r="F18" s="31">
        <f>SUM(F7:F17)</f>
        <v>230993.11</v>
      </c>
      <c r="G18" s="31">
        <f>E18-F18</f>
        <v>23017.920000000013</v>
      </c>
      <c r="H18" s="28"/>
      <c r="I18" s="28"/>
    </row>
    <row r="19" spans="1:9" ht="25.5" customHeight="1" x14ac:dyDescent="0.2">
      <c r="A19">
        <v>16</v>
      </c>
      <c r="B19" s="11"/>
      <c r="C19" s="11" t="s">
        <v>66</v>
      </c>
      <c r="D19" s="11"/>
      <c r="E19" s="13">
        <v>3594.09</v>
      </c>
      <c r="F19" s="13">
        <v>3500</v>
      </c>
      <c r="G19" s="31">
        <f t="shared" ref="G19:G26" si="1">E19-F19</f>
        <v>94.090000000000146</v>
      </c>
      <c r="H19" s="28"/>
      <c r="I19" s="28"/>
    </row>
    <row r="20" spans="1:9" ht="16" x14ac:dyDescent="0.2">
      <c r="A20">
        <v>17</v>
      </c>
      <c r="B20" s="11"/>
      <c r="C20" s="11" t="s">
        <v>40</v>
      </c>
      <c r="D20" s="11"/>
      <c r="E20" s="13"/>
      <c r="F20" s="13" t="s">
        <v>5</v>
      </c>
      <c r="G20" s="31"/>
      <c r="H20" s="28"/>
      <c r="I20" s="28"/>
    </row>
    <row r="21" spans="1:9" ht="16" x14ac:dyDescent="0.2">
      <c r="A21">
        <v>18</v>
      </c>
      <c r="B21" s="11"/>
      <c r="C21" s="11"/>
      <c r="D21" s="11" t="s">
        <v>57</v>
      </c>
      <c r="E21" s="13">
        <v>41830</v>
      </c>
      <c r="F21" s="13">
        <v>45000</v>
      </c>
      <c r="G21" s="31">
        <f t="shared" si="1"/>
        <v>-3170</v>
      </c>
      <c r="H21" s="28"/>
      <c r="I21" s="28"/>
    </row>
    <row r="22" spans="1:9" ht="16" x14ac:dyDescent="0.2">
      <c r="A22">
        <v>19</v>
      </c>
      <c r="B22" s="11"/>
      <c r="C22" s="11"/>
      <c r="D22" s="11" t="s">
        <v>58</v>
      </c>
      <c r="E22" s="13">
        <v>-33109.449999999997</v>
      </c>
      <c r="F22" s="13">
        <v>-45000</v>
      </c>
      <c r="G22" s="31">
        <f t="shared" si="1"/>
        <v>11890.550000000003</v>
      </c>
      <c r="H22" s="28"/>
      <c r="I22" s="28"/>
    </row>
    <row r="23" spans="1:9" ht="16" x14ac:dyDescent="0.2">
      <c r="A23">
        <v>20</v>
      </c>
      <c r="B23" s="11"/>
      <c r="C23" s="11"/>
      <c r="D23" s="11" t="s">
        <v>22</v>
      </c>
      <c r="E23" s="13"/>
      <c r="F23" s="13">
        <v>0</v>
      </c>
      <c r="G23" s="31">
        <f t="shared" si="1"/>
        <v>0</v>
      </c>
      <c r="H23" s="28"/>
      <c r="I23" s="28"/>
    </row>
    <row r="24" spans="1:9" ht="16" x14ac:dyDescent="0.2">
      <c r="A24">
        <v>21</v>
      </c>
      <c r="B24" s="11"/>
      <c r="C24" s="11"/>
      <c r="D24" s="11" t="s">
        <v>67</v>
      </c>
      <c r="E24" s="13">
        <v>2849.64</v>
      </c>
      <c r="F24" s="13">
        <v>1500</v>
      </c>
      <c r="G24" s="31">
        <f t="shared" si="1"/>
        <v>1349.6399999999999</v>
      </c>
      <c r="H24" s="28"/>
      <c r="I24" s="28"/>
    </row>
    <row r="25" spans="1:9" ht="16" x14ac:dyDescent="0.2">
      <c r="A25">
        <v>22</v>
      </c>
      <c r="B25" s="11"/>
      <c r="C25" s="11"/>
      <c r="D25" s="11" t="s">
        <v>21</v>
      </c>
      <c r="E25" s="13">
        <v>48</v>
      </c>
      <c r="F25" s="13">
        <v>50</v>
      </c>
      <c r="G25" s="31">
        <f t="shared" si="1"/>
        <v>-2</v>
      </c>
      <c r="H25" s="28"/>
      <c r="I25" s="28"/>
    </row>
    <row r="26" spans="1:9" ht="17" thickBot="1" x14ac:dyDescent="0.25">
      <c r="A26">
        <v>23</v>
      </c>
      <c r="B26" s="11"/>
      <c r="C26" s="11"/>
      <c r="D26" s="11" t="s">
        <v>24</v>
      </c>
      <c r="E26" s="13">
        <v>15.5</v>
      </c>
      <c r="F26" s="13">
        <v>50</v>
      </c>
      <c r="G26" s="31">
        <f t="shared" si="1"/>
        <v>-34.5</v>
      </c>
      <c r="H26" s="28"/>
      <c r="I26" s="28"/>
    </row>
    <row r="27" spans="1:9" ht="25.5" customHeight="1" thickBot="1" x14ac:dyDescent="0.25">
      <c r="A27">
        <v>24</v>
      </c>
      <c r="C27" s="11" t="s">
        <v>44</v>
      </c>
      <c r="D27" s="11"/>
      <c r="E27" s="19">
        <f>SUM(E21:E26)</f>
        <v>11633.690000000002</v>
      </c>
      <c r="F27" s="19">
        <f>SUM(F21:F26)</f>
        <v>1600</v>
      </c>
      <c r="G27" s="19">
        <f>SUM(G21:G26)</f>
        <v>10033.690000000002</v>
      </c>
      <c r="H27" s="28"/>
      <c r="I27" s="28"/>
    </row>
    <row r="28" spans="1:9" ht="25.5" customHeight="1" thickBot="1" x14ac:dyDescent="0.25">
      <c r="A28">
        <v>25</v>
      </c>
      <c r="B28" s="11" t="s">
        <v>37</v>
      </c>
      <c r="C28" s="11"/>
      <c r="D28" s="11"/>
      <c r="E28" s="19">
        <f>E18+E19+E27</f>
        <v>269238.81</v>
      </c>
      <c r="F28" s="19">
        <f>+F18+F27+F19</f>
        <v>236093.11</v>
      </c>
      <c r="G28" s="19">
        <f>+G18+G27+G19</f>
        <v>33145.700000000012</v>
      </c>
      <c r="H28" s="28"/>
      <c r="I28" s="28"/>
    </row>
    <row r="29" spans="1:9" ht="16" x14ac:dyDescent="0.2">
      <c r="A29">
        <v>26</v>
      </c>
      <c r="B29" s="11" t="s">
        <v>25</v>
      </c>
      <c r="C29" s="11"/>
      <c r="D29" s="11"/>
      <c r="E29" s="13"/>
      <c r="F29" s="13"/>
      <c r="G29" s="13">
        <f>F29-E29</f>
        <v>0</v>
      </c>
      <c r="H29" s="28"/>
      <c r="I29" s="28"/>
    </row>
    <row r="30" spans="1:9" ht="25.5" customHeight="1" x14ac:dyDescent="0.2">
      <c r="A30">
        <v>27</v>
      </c>
      <c r="B30" s="11"/>
      <c r="C30" s="11" t="s">
        <v>38</v>
      </c>
      <c r="D30" s="11"/>
      <c r="E30" s="13">
        <v>104.61</v>
      </c>
      <c r="F30" s="13">
        <v>200</v>
      </c>
      <c r="G30" s="13">
        <f>F30-E30</f>
        <v>95.39</v>
      </c>
      <c r="H30" s="28"/>
      <c r="I30" s="28"/>
    </row>
    <row r="31" spans="1:9" ht="16" x14ac:dyDescent="0.2">
      <c r="A31">
        <v>28</v>
      </c>
      <c r="B31" s="11"/>
      <c r="C31" s="11" t="s">
        <v>26</v>
      </c>
      <c r="D31" s="11"/>
      <c r="E31" s="13"/>
      <c r="F31" s="13"/>
      <c r="G31" s="13">
        <f t="shared" ref="G31:G47" si="2">F31-E31</f>
        <v>0</v>
      </c>
      <c r="H31" s="28"/>
      <c r="I31" s="28"/>
    </row>
    <row r="32" spans="1:9" ht="16" x14ac:dyDescent="0.2">
      <c r="A32">
        <v>29</v>
      </c>
      <c r="B32" s="11"/>
      <c r="C32" s="11"/>
      <c r="D32" s="11" t="s">
        <v>49</v>
      </c>
      <c r="E32" s="13"/>
      <c r="F32" s="13">
        <v>2600</v>
      </c>
      <c r="G32" s="13">
        <f t="shared" si="2"/>
        <v>2600</v>
      </c>
      <c r="H32" s="28"/>
      <c r="I32" s="28"/>
    </row>
    <row r="33" spans="1:9" ht="16" x14ac:dyDescent="0.2">
      <c r="A33">
        <v>31</v>
      </c>
      <c r="B33" s="11"/>
      <c r="C33" s="11"/>
      <c r="D33" s="11" t="s">
        <v>2</v>
      </c>
      <c r="E33" s="13">
        <v>280</v>
      </c>
      <c r="F33" s="13">
        <v>500</v>
      </c>
      <c r="G33" s="13">
        <f t="shared" si="2"/>
        <v>220</v>
      </c>
      <c r="H33" s="28"/>
      <c r="I33" s="28"/>
    </row>
    <row r="34" spans="1:9" ht="16" x14ac:dyDescent="0.2">
      <c r="A34">
        <v>32</v>
      </c>
      <c r="B34" s="11"/>
      <c r="C34" s="11"/>
      <c r="D34" s="11" t="s">
        <v>27</v>
      </c>
      <c r="E34" s="13">
        <v>1789.94</v>
      </c>
      <c r="F34" s="13">
        <v>2500</v>
      </c>
      <c r="G34" s="13">
        <f t="shared" si="2"/>
        <v>710.06</v>
      </c>
      <c r="H34" s="28"/>
      <c r="I34" s="28"/>
    </row>
    <row r="35" spans="1:9" ht="16" x14ac:dyDescent="0.2">
      <c r="A35">
        <v>33</v>
      </c>
      <c r="B35" s="11"/>
      <c r="C35" s="11"/>
      <c r="D35" s="11" t="s">
        <v>8</v>
      </c>
      <c r="E35" s="13">
        <v>300</v>
      </c>
      <c r="F35" s="13">
        <v>300</v>
      </c>
      <c r="G35" s="13">
        <f t="shared" si="2"/>
        <v>0</v>
      </c>
      <c r="H35" s="28"/>
      <c r="I35" s="28"/>
    </row>
    <row r="36" spans="1:9" ht="16" x14ac:dyDescent="0.2">
      <c r="A36">
        <v>34</v>
      </c>
      <c r="B36" s="11"/>
      <c r="C36" s="11"/>
      <c r="D36" s="11" t="s">
        <v>45</v>
      </c>
      <c r="E36" s="13">
        <v>1972.45</v>
      </c>
      <c r="F36" s="13">
        <v>3500</v>
      </c>
      <c r="G36" s="13">
        <f t="shared" si="2"/>
        <v>1527.55</v>
      </c>
      <c r="H36" s="28"/>
      <c r="I36" s="28"/>
    </row>
    <row r="37" spans="1:9" ht="16" x14ac:dyDescent="0.2">
      <c r="A37">
        <v>35</v>
      </c>
      <c r="B37" s="11"/>
      <c r="C37" s="11"/>
      <c r="D37" s="11" t="s">
        <v>73</v>
      </c>
      <c r="E37" s="13"/>
      <c r="F37" s="13">
        <v>500</v>
      </c>
      <c r="G37" s="13">
        <f t="shared" si="2"/>
        <v>500</v>
      </c>
      <c r="H37" s="28"/>
      <c r="I37" s="28"/>
    </row>
    <row r="38" spans="1:9" ht="16" x14ac:dyDescent="0.2">
      <c r="A38">
        <v>36</v>
      </c>
      <c r="B38" s="11"/>
      <c r="C38" s="11"/>
      <c r="D38" s="11" t="s">
        <v>72</v>
      </c>
      <c r="E38" s="13"/>
      <c r="F38" s="13">
        <v>500</v>
      </c>
      <c r="G38" s="13">
        <f t="shared" si="2"/>
        <v>500</v>
      </c>
      <c r="H38" s="28"/>
      <c r="I38" s="28"/>
    </row>
    <row r="39" spans="1:9" ht="16" x14ac:dyDescent="0.2">
      <c r="A39">
        <v>37</v>
      </c>
      <c r="B39" s="11"/>
      <c r="C39" s="11"/>
      <c r="D39" s="11" t="s">
        <v>68</v>
      </c>
      <c r="E39" s="13"/>
      <c r="F39" s="13">
        <v>2500</v>
      </c>
      <c r="G39" s="13">
        <f t="shared" si="2"/>
        <v>2500</v>
      </c>
      <c r="H39" s="28"/>
      <c r="I39" s="28"/>
    </row>
    <row r="40" spans="1:9" ht="16" x14ac:dyDescent="0.2">
      <c r="A40">
        <v>38</v>
      </c>
      <c r="B40" s="11"/>
      <c r="C40" s="11"/>
      <c r="D40" s="11" t="s">
        <v>28</v>
      </c>
      <c r="E40" s="13">
        <v>1762.83</v>
      </c>
      <c r="F40" s="13">
        <v>2300</v>
      </c>
      <c r="G40" s="13">
        <f t="shared" si="2"/>
        <v>537.17000000000007</v>
      </c>
      <c r="H40" s="38"/>
      <c r="I40" s="28"/>
    </row>
    <row r="41" spans="1:9" ht="16" x14ac:dyDescent="0.2">
      <c r="A41">
        <v>39</v>
      </c>
      <c r="B41" s="11"/>
      <c r="C41" s="11"/>
      <c r="D41" s="11" t="s">
        <v>51</v>
      </c>
      <c r="E41" s="13">
        <v>164.64</v>
      </c>
      <c r="F41" s="13">
        <v>300</v>
      </c>
      <c r="G41" s="13">
        <f t="shared" si="2"/>
        <v>135.36000000000001</v>
      </c>
      <c r="H41" s="28"/>
      <c r="I41" s="28"/>
    </row>
    <row r="42" spans="1:9" ht="16" x14ac:dyDescent="0.2">
      <c r="A42">
        <v>40</v>
      </c>
      <c r="B42" s="11"/>
      <c r="C42" s="11"/>
      <c r="D42" s="11" t="s">
        <v>29</v>
      </c>
      <c r="E42" s="13">
        <v>2300</v>
      </c>
      <c r="F42" s="13">
        <v>2500</v>
      </c>
      <c r="G42" s="13">
        <f t="shared" si="2"/>
        <v>200</v>
      </c>
      <c r="H42" s="28"/>
      <c r="I42" s="28"/>
    </row>
    <row r="43" spans="1:9" ht="16" x14ac:dyDescent="0.2">
      <c r="A43">
        <v>41</v>
      </c>
      <c r="B43" s="11"/>
      <c r="C43" s="11"/>
      <c r="D43" s="11" t="s">
        <v>3</v>
      </c>
      <c r="E43" s="13"/>
      <c r="F43" s="13">
        <v>100</v>
      </c>
      <c r="G43" s="13">
        <f t="shared" si="2"/>
        <v>100</v>
      </c>
      <c r="H43" s="28"/>
      <c r="I43" s="28"/>
    </row>
    <row r="44" spans="1:9" ht="16" x14ac:dyDescent="0.2">
      <c r="A44">
        <v>42</v>
      </c>
      <c r="B44" s="11"/>
      <c r="C44" s="11"/>
      <c r="D44" s="11" t="s">
        <v>46</v>
      </c>
      <c r="E44" s="13">
        <v>850.92</v>
      </c>
      <c r="F44" s="13">
        <v>2000</v>
      </c>
      <c r="G44" s="13">
        <f t="shared" si="2"/>
        <v>1149.08</v>
      </c>
      <c r="H44" s="28"/>
      <c r="I44" s="28"/>
    </row>
    <row r="45" spans="1:9" ht="16" x14ac:dyDescent="0.2">
      <c r="A45">
        <v>43</v>
      </c>
      <c r="B45" s="11"/>
      <c r="C45" s="11"/>
      <c r="D45" s="11" t="s">
        <v>71</v>
      </c>
      <c r="E45" s="13"/>
      <c r="F45" s="13">
        <v>500</v>
      </c>
      <c r="G45" s="13">
        <f t="shared" si="2"/>
        <v>500</v>
      </c>
      <c r="H45" s="28"/>
      <c r="I45" s="28"/>
    </row>
    <row r="46" spans="1:9" ht="16" x14ac:dyDescent="0.2">
      <c r="A46">
        <v>44</v>
      </c>
      <c r="B46" s="11"/>
      <c r="C46" s="11"/>
      <c r="D46" s="11" t="s">
        <v>41</v>
      </c>
      <c r="E46" s="18">
        <v>349.23</v>
      </c>
      <c r="F46" s="18">
        <v>1500</v>
      </c>
      <c r="G46" s="13">
        <f t="shared" si="2"/>
        <v>1150.77</v>
      </c>
      <c r="H46" s="28"/>
      <c r="I46" s="28"/>
    </row>
    <row r="47" spans="1:9" ht="17" thickBot="1" x14ac:dyDescent="0.25">
      <c r="A47">
        <v>45</v>
      </c>
      <c r="B47" s="11"/>
      <c r="C47" s="11"/>
      <c r="D47" s="11" t="s">
        <v>84</v>
      </c>
      <c r="E47" s="17">
        <v>34.14</v>
      </c>
      <c r="F47" s="17">
        <v>400</v>
      </c>
      <c r="G47" s="17">
        <f t="shared" si="2"/>
        <v>365.86</v>
      </c>
      <c r="H47" s="28"/>
      <c r="I47" s="28"/>
    </row>
    <row r="48" spans="1:9" ht="18.75" customHeight="1" x14ac:dyDescent="0.2">
      <c r="A48">
        <v>46</v>
      </c>
      <c r="B48" s="11"/>
      <c r="C48" s="11" t="s">
        <v>30</v>
      </c>
      <c r="D48" s="11"/>
      <c r="E48" s="13">
        <f>ROUND(SUM(E31:E47),5)</f>
        <v>9804.15</v>
      </c>
      <c r="F48" s="13">
        <f>ROUND(SUM(F31:F47),5)</f>
        <v>22500</v>
      </c>
      <c r="G48" s="13">
        <f>F48-E48</f>
        <v>12695.85</v>
      </c>
      <c r="H48" s="28"/>
      <c r="I48" s="28"/>
    </row>
    <row r="49" spans="1:9" ht="25.5" customHeight="1" x14ac:dyDescent="0.2">
      <c r="A49">
        <v>47</v>
      </c>
      <c r="B49" s="11"/>
      <c r="C49" s="11" t="s">
        <v>65</v>
      </c>
      <c r="D49" s="11"/>
      <c r="E49" s="13">
        <v>390.44</v>
      </c>
      <c r="F49" s="13">
        <v>900</v>
      </c>
      <c r="G49" s="13">
        <f t="shared" ref="G49:G75" si="3">F49-E49</f>
        <v>509.56</v>
      </c>
      <c r="H49" s="28"/>
      <c r="I49" s="28"/>
    </row>
    <row r="50" spans="1:9" ht="16" x14ac:dyDescent="0.2">
      <c r="A50">
        <v>48</v>
      </c>
      <c r="B50" s="11"/>
      <c r="C50" s="11" t="s">
        <v>31</v>
      </c>
      <c r="D50" s="11"/>
      <c r="E50" s="13"/>
      <c r="F50" s="13"/>
      <c r="G50" s="13">
        <f t="shared" si="3"/>
        <v>0</v>
      </c>
      <c r="H50" s="28"/>
      <c r="I50" s="28"/>
    </row>
    <row r="51" spans="1:9" ht="16" x14ac:dyDescent="0.2">
      <c r="A51">
        <v>49</v>
      </c>
      <c r="B51" s="11"/>
      <c r="C51" s="11"/>
      <c r="D51" s="14" t="s">
        <v>69</v>
      </c>
      <c r="E51" s="13"/>
      <c r="F51" s="13">
        <v>50</v>
      </c>
      <c r="G51" s="13">
        <f t="shared" si="3"/>
        <v>50</v>
      </c>
      <c r="H51" s="28"/>
      <c r="I51" s="28"/>
    </row>
    <row r="52" spans="1:9" ht="16" x14ac:dyDescent="0.2">
      <c r="A52">
        <v>50</v>
      </c>
      <c r="B52" s="11"/>
      <c r="C52" s="11"/>
      <c r="D52" s="11" t="s">
        <v>47</v>
      </c>
      <c r="E52" s="13">
        <v>22648.97</v>
      </c>
      <c r="F52" s="13">
        <v>20250</v>
      </c>
      <c r="G52" s="13">
        <f t="shared" si="3"/>
        <v>-2398.9700000000012</v>
      </c>
      <c r="H52" s="28"/>
      <c r="I52" s="28"/>
    </row>
    <row r="53" spans="1:9" ht="16" x14ac:dyDescent="0.2">
      <c r="A53">
        <v>51</v>
      </c>
      <c r="B53" s="11"/>
      <c r="C53" s="11"/>
      <c r="D53" s="11" t="s">
        <v>48</v>
      </c>
      <c r="E53" s="13">
        <v>7992.02</v>
      </c>
      <c r="F53" s="13">
        <v>7500</v>
      </c>
      <c r="G53" s="13">
        <f t="shared" si="3"/>
        <v>-492.02000000000044</v>
      </c>
      <c r="H53" s="28"/>
      <c r="I53" s="28"/>
    </row>
    <row r="54" spans="1:9" ht="16" x14ac:dyDescent="0.2">
      <c r="A54">
        <v>52</v>
      </c>
      <c r="B54" s="11"/>
      <c r="C54" s="11"/>
      <c r="D54" s="11" t="s">
        <v>61</v>
      </c>
      <c r="E54" s="13">
        <v>451.8</v>
      </c>
      <c r="F54" s="13">
        <v>600</v>
      </c>
      <c r="G54" s="13">
        <f t="shared" si="3"/>
        <v>148.19999999999999</v>
      </c>
      <c r="H54" s="28"/>
      <c r="I54" s="28"/>
    </row>
    <row r="55" spans="1:9" ht="16" x14ac:dyDescent="0.2">
      <c r="A55">
        <v>53</v>
      </c>
      <c r="B55" s="11"/>
      <c r="C55" s="11"/>
      <c r="D55" s="11" t="s">
        <v>34</v>
      </c>
      <c r="E55" s="13">
        <v>11513.46</v>
      </c>
      <c r="F55" s="13">
        <v>13000</v>
      </c>
      <c r="G55" s="13">
        <f t="shared" si="3"/>
        <v>1486.5400000000009</v>
      </c>
      <c r="H55" s="28"/>
      <c r="I55" s="28" t="s">
        <v>5</v>
      </c>
    </row>
    <row r="56" spans="1:9" ht="16" x14ac:dyDescent="0.2">
      <c r="A56">
        <v>54</v>
      </c>
      <c r="B56" s="11"/>
      <c r="C56" s="11"/>
      <c r="D56" s="11" t="s">
        <v>79</v>
      </c>
      <c r="E56" s="13">
        <v>3357.45</v>
      </c>
      <c r="F56" s="13">
        <v>1650</v>
      </c>
      <c r="G56" s="13">
        <f t="shared" si="3"/>
        <v>-1707.4499999999998</v>
      </c>
      <c r="H56" s="28"/>
      <c r="I56" s="28"/>
    </row>
    <row r="57" spans="1:9" ht="16" x14ac:dyDescent="0.2">
      <c r="A57">
        <v>55</v>
      </c>
      <c r="B57" s="11"/>
      <c r="C57" s="11"/>
      <c r="D57" s="11" t="s">
        <v>0</v>
      </c>
      <c r="E57" s="13">
        <v>3061.43</v>
      </c>
      <c r="F57" s="13">
        <v>4278.93</v>
      </c>
      <c r="G57" s="13">
        <f t="shared" si="3"/>
        <v>1217.5000000000005</v>
      </c>
      <c r="H57" s="28"/>
      <c r="I57" s="28"/>
    </row>
    <row r="58" spans="1:9" ht="16" x14ac:dyDescent="0.2">
      <c r="A58">
        <v>56</v>
      </c>
      <c r="B58" s="11"/>
      <c r="C58" s="11"/>
      <c r="D58" s="11" t="s">
        <v>42</v>
      </c>
      <c r="E58" s="13">
        <v>4332.17</v>
      </c>
      <c r="F58" s="13">
        <v>3500</v>
      </c>
      <c r="G58" s="13">
        <f t="shared" si="3"/>
        <v>-832.17000000000007</v>
      </c>
      <c r="H58" s="28"/>
      <c r="I58" s="28"/>
    </row>
    <row r="59" spans="1:9" ht="16" x14ac:dyDescent="0.2">
      <c r="A59">
        <v>57</v>
      </c>
      <c r="B59" s="11"/>
      <c r="C59" s="11"/>
      <c r="D59" s="11" t="s">
        <v>82</v>
      </c>
      <c r="E59" s="13"/>
      <c r="F59" s="13"/>
      <c r="G59" s="13">
        <f t="shared" si="3"/>
        <v>0</v>
      </c>
      <c r="H59" s="28"/>
      <c r="I59" s="28"/>
    </row>
    <row r="60" spans="1:9" ht="16" x14ac:dyDescent="0.2">
      <c r="A60">
        <v>58</v>
      </c>
      <c r="B60" s="11"/>
      <c r="C60" s="11"/>
      <c r="D60" s="11" t="s">
        <v>83</v>
      </c>
      <c r="E60" s="13">
        <v>80849.98</v>
      </c>
      <c r="F60" s="13">
        <v>80849.98</v>
      </c>
      <c r="G60" s="13">
        <f t="shared" si="3"/>
        <v>0</v>
      </c>
      <c r="H60" s="28"/>
      <c r="I60" s="28"/>
    </row>
    <row r="61" spans="1:9" ht="17" thickBot="1" x14ac:dyDescent="0.25">
      <c r="A61">
        <v>59</v>
      </c>
      <c r="B61" s="11"/>
      <c r="C61" s="11"/>
      <c r="D61" s="15" t="s">
        <v>88</v>
      </c>
      <c r="E61" s="16">
        <v>2378.9699999999998</v>
      </c>
      <c r="F61" s="16">
        <v>5000</v>
      </c>
      <c r="G61" s="16">
        <f t="shared" si="3"/>
        <v>2621.0300000000002</v>
      </c>
      <c r="H61" s="28"/>
      <c r="I61" s="28"/>
    </row>
    <row r="62" spans="1:9" ht="15.75" customHeight="1" x14ac:dyDescent="0.2">
      <c r="A62">
        <v>60</v>
      </c>
      <c r="B62" s="11"/>
      <c r="C62" s="11" t="s">
        <v>9</v>
      </c>
      <c r="D62" s="11"/>
      <c r="E62" s="13">
        <f>ROUND(SUM(E50:E61),5)</f>
        <v>136586.25</v>
      </c>
      <c r="F62" s="13">
        <f>ROUND(SUM(F50:F61),5)</f>
        <v>136678.91</v>
      </c>
      <c r="G62" s="13">
        <f t="shared" si="3"/>
        <v>92.660000000003492</v>
      </c>
      <c r="H62" s="28"/>
      <c r="I62" s="28"/>
    </row>
    <row r="63" spans="1:9" ht="16" x14ac:dyDescent="0.2">
      <c r="A63">
        <v>61</v>
      </c>
      <c r="B63" s="11"/>
      <c r="C63" s="11" t="s">
        <v>10</v>
      </c>
      <c r="D63" s="11"/>
      <c r="E63" s="13">
        <v>443</v>
      </c>
      <c r="F63" s="13">
        <v>500</v>
      </c>
      <c r="G63" s="13">
        <f t="shared" si="3"/>
        <v>57</v>
      </c>
      <c r="H63" s="28"/>
      <c r="I63" s="28"/>
    </row>
    <row r="64" spans="1:9" ht="25.5" customHeight="1" x14ac:dyDescent="0.2">
      <c r="A64">
        <v>62</v>
      </c>
      <c r="B64" s="11"/>
      <c r="C64" s="11" t="s">
        <v>56</v>
      </c>
      <c r="D64" s="11"/>
      <c r="E64" s="13"/>
      <c r="F64" s="13">
        <v>100</v>
      </c>
      <c r="G64" s="13">
        <f t="shared" si="3"/>
        <v>100</v>
      </c>
      <c r="H64" s="28"/>
      <c r="I64" s="28"/>
    </row>
    <row r="65" spans="1:11" ht="16" x14ac:dyDescent="0.2">
      <c r="A65">
        <v>63</v>
      </c>
      <c r="B65" s="11"/>
      <c r="C65" s="11" t="s">
        <v>11</v>
      </c>
      <c r="D65" s="11"/>
      <c r="E65" s="13"/>
      <c r="F65" s="13"/>
      <c r="G65" s="13">
        <f t="shared" si="3"/>
        <v>0</v>
      </c>
      <c r="H65" s="28"/>
      <c r="I65" s="28"/>
    </row>
    <row r="66" spans="1:11" ht="16" x14ac:dyDescent="0.2">
      <c r="A66">
        <v>64</v>
      </c>
      <c r="B66" s="11"/>
      <c r="C66" s="11"/>
      <c r="D66" s="11" t="s">
        <v>12</v>
      </c>
      <c r="E66" s="13"/>
      <c r="F66" s="13">
        <v>600</v>
      </c>
      <c r="G66" s="13">
        <f t="shared" si="3"/>
        <v>600</v>
      </c>
      <c r="H66" s="28"/>
      <c r="I66" s="28"/>
    </row>
    <row r="67" spans="1:11" ht="16" x14ac:dyDescent="0.2">
      <c r="A67">
        <v>65</v>
      </c>
      <c r="B67" s="11"/>
      <c r="C67" s="11"/>
      <c r="D67" s="11" t="s">
        <v>80</v>
      </c>
      <c r="E67" s="13">
        <v>792.06</v>
      </c>
      <c r="F67" s="13">
        <v>900</v>
      </c>
      <c r="G67" s="13">
        <f t="shared" si="3"/>
        <v>107.94000000000005</v>
      </c>
      <c r="H67" s="28"/>
      <c r="I67" s="28"/>
    </row>
    <row r="68" spans="1:11" ht="16" x14ac:dyDescent="0.2">
      <c r="A68">
        <v>66</v>
      </c>
      <c r="B68" s="11"/>
      <c r="C68" s="11"/>
      <c r="D68" s="11" t="s">
        <v>78</v>
      </c>
      <c r="E68" s="13"/>
      <c r="F68" s="13">
        <v>1600</v>
      </c>
      <c r="G68" s="13">
        <f t="shared" si="3"/>
        <v>1600</v>
      </c>
      <c r="H68" s="28"/>
      <c r="I68" s="28"/>
    </row>
    <row r="69" spans="1:11" ht="16" x14ac:dyDescent="0.2">
      <c r="A69">
        <v>67</v>
      </c>
      <c r="B69" s="11"/>
      <c r="C69" s="11"/>
      <c r="D69" s="11" t="s">
        <v>77</v>
      </c>
      <c r="E69" s="42">
        <v>8918</v>
      </c>
      <c r="F69" s="42">
        <v>30000</v>
      </c>
      <c r="G69" s="13">
        <f t="shared" si="3"/>
        <v>21082</v>
      </c>
      <c r="H69" s="28"/>
      <c r="I69" s="28"/>
    </row>
    <row r="70" spans="1:11" ht="16" x14ac:dyDescent="0.2">
      <c r="A70">
        <v>68</v>
      </c>
      <c r="B70" s="11"/>
      <c r="C70" s="11"/>
      <c r="D70" s="11" t="s">
        <v>4</v>
      </c>
      <c r="E70" s="13">
        <v>7762</v>
      </c>
      <c r="F70" s="13">
        <f>F8+F9-F52-F53</f>
        <v>9250</v>
      </c>
      <c r="G70" s="13">
        <f t="shared" si="3"/>
        <v>1488</v>
      </c>
      <c r="H70" s="28"/>
      <c r="I70" s="28"/>
      <c r="K70" s="32" t="s">
        <v>76</v>
      </c>
    </row>
    <row r="71" spans="1:11" ht="16" x14ac:dyDescent="0.2">
      <c r="A71">
        <v>69</v>
      </c>
      <c r="B71" s="11"/>
      <c r="C71" s="11"/>
      <c r="D71" s="11" t="s">
        <v>13</v>
      </c>
      <c r="E71" s="13"/>
      <c r="F71" s="13">
        <v>500</v>
      </c>
      <c r="G71" s="13">
        <f t="shared" si="3"/>
        <v>500</v>
      </c>
      <c r="H71" s="28"/>
      <c r="I71" s="28"/>
    </row>
    <row r="72" spans="1:11" ht="16" x14ac:dyDescent="0.2">
      <c r="A72">
        <v>70</v>
      </c>
      <c r="B72" s="11"/>
      <c r="C72" s="11"/>
      <c r="D72" s="11" t="s">
        <v>75</v>
      </c>
      <c r="E72" s="13">
        <v>11587.47</v>
      </c>
      <c r="F72" s="13">
        <v>28521.83</v>
      </c>
      <c r="G72" s="13">
        <f t="shared" si="3"/>
        <v>16934.36</v>
      </c>
      <c r="H72" s="28"/>
      <c r="I72" s="28"/>
    </row>
    <row r="73" spans="1:11" ht="25.5" customHeight="1" x14ac:dyDescent="0.2">
      <c r="A73">
        <v>71</v>
      </c>
      <c r="B73" s="11"/>
      <c r="C73" s="11" t="s">
        <v>14</v>
      </c>
      <c r="D73" s="11"/>
      <c r="E73" s="13">
        <f>ROUND(SUM(E66:E72),5)</f>
        <v>29059.53</v>
      </c>
      <c r="F73" s="13">
        <f>ROUND(SUM(F66:F72),5)</f>
        <v>71371.83</v>
      </c>
      <c r="G73" s="13">
        <f t="shared" si="3"/>
        <v>42312.3</v>
      </c>
      <c r="H73" s="28"/>
      <c r="I73" s="28"/>
    </row>
    <row r="74" spans="1:11" ht="16" x14ac:dyDescent="0.2">
      <c r="A74">
        <v>72</v>
      </c>
      <c r="B74" s="11"/>
      <c r="C74" s="11" t="s">
        <v>15</v>
      </c>
      <c r="D74" s="11"/>
      <c r="E74" s="13"/>
      <c r="F74" s="13"/>
      <c r="G74" s="13">
        <f t="shared" si="3"/>
        <v>0</v>
      </c>
      <c r="H74" s="28"/>
      <c r="I74" s="28"/>
    </row>
    <row r="75" spans="1:11" ht="16" x14ac:dyDescent="0.2">
      <c r="A75">
        <v>73</v>
      </c>
      <c r="B75" s="11"/>
      <c r="C75" s="11"/>
      <c r="D75" s="11" t="s">
        <v>43</v>
      </c>
      <c r="E75" s="13"/>
      <c r="F75" s="13">
        <v>200</v>
      </c>
      <c r="G75" s="13">
        <f t="shared" si="3"/>
        <v>200</v>
      </c>
      <c r="H75" s="28"/>
      <c r="I75" s="28"/>
    </row>
    <row r="76" spans="1:11" ht="16" x14ac:dyDescent="0.2">
      <c r="A76">
        <v>74</v>
      </c>
      <c r="B76" s="11"/>
      <c r="C76" s="11"/>
      <c r="D76" s="11" t="s">
        <v>33</v>
      </c>
      <c r="E76" s="13">
        <v>3015.1</v>
      </c>
      <c r="F76" s="13">
        <v>4000</v>
      </c>
      <c r="G76" s="13">
        <f t="shared" ref="G76:G91" si="4">F76-E76</f>
        <v>984.90000000000009</v>
      </c>
      <c r="H76" s="28"/>
      <c r="I76" s="28"/>
    </row>
    <row r="77" spans="1:11" ht="16" x14ac:dyDescent="0.2">
      <c r="A77">
        <v>75</v>
      </c>
      <c r="B77" s="11"/>
      <c r="C77" s="11"/>
      <c r="D77" s="11" t="s">
        <v>16</v>
      </c>
      <c r="E77" s="13">
        <v>210.69</v>
      </c>
      <c r="F77" s="13">
        <v>600</v>
      </c>
      <c r="G77" s="13">
        <f t="shared" si="4"/>
        <v>389.31</v>
      </c>
      <c r="H77" s="38"/>
      <c r="I77" s="28"/>
    </row>
    <row r="78" spans="1:11" ht="16" x14ac:dyDescent="0.2">
      <c r="A78">
        <v>76</v>
      </c>
      <c r="B78" s="11"/>
      <c r="C78" s="11"/>
      <c r="D78" s="11" t="s">
        <v>59</v>
      </c>
      <c r="E78" s="13">
        <v>12000.2</v>
      </c>
      <c r="F78" s="13">
        <v>12000</v>
      </c>
      <c r="G78" s="13">
        <f t="shared" si="4"/>
        <v>-0.2000000000007276</v>
      </c>
      <c r="H78" s="28"/>
      <c r="I78" s="28"/>
    </row>
    <row r="79" spans="1:11" ht="16" x14ac:dyDescent="0.2">
      <c r="A79">
        <v>77</v>
      </c>
      <c r="B79" s="11"/>
      <c r="C79" s="11"/>
      <c r="D79" s="11" t="s">
        <v>85</v>
      </c>
      <c r="E79" s="13">
        <v>771.5</v>
      </c>
      <c r="F79" s="13">
        <v>1200</v>
      </c>
      <c r="G79" s="13">
        <f t="shared" si="4"/>
        <v>428.5</v>
      </c>
      <c r="H79" s="13"/>
      <c r="I79" s="13"/>
    </row>
    <row r="80" spans="1:11" ht="17" thickBot="1" x14ac:dyDescent="0.25">
      <c r="A80">
        <v>78</v>
      </c>
      <c r="B80" s="11"/>
      <c r="C80" s="11"/>
      <c r="D80" s="11" t="s">
        <v>32</v>
      </c>
      <c r="E80" s="17">
        <v>491.01</v>
      </c>
      <c r="F80" s="17">
        <v>8000</v>
      </c>
      <c r="G80" s="17">
        <f t="shared" si="4"/>
        <v>7508.99</v>
      </c>
      <c r="H80" s="28"/>
      <c r="I80" s="28"/>
    </row>
    <row r="81" spans="1:9" ht="17.25" customHeight="1" x14ac:dyDescent="0.2">
      <c r="A81">
        <v>79</v>
      </c>
      <c r="B81" s="11"/>
      <c r="C81" s="11" t="s">
        <v>17</v>
      </c>
      <c r="D81" s="11"/>
      <c r="E81" s="13">
        <f>ROUND(SUM(E74:E80),5)</f>
        <v>16488.5</v>
      </c>
      <c r="F81" s="13">
        <f>ROUND(SUM(F74:F80),5)</f>
        <v>26000</v>
      </c>
      <c r="G81" s="13">
        <f t="shared" si="4"/>
        <v>9511.5</v>
      </c>
      <c r="H81" s="28"/>
      <c r="I81" s="28"/>
    </row>
    <row r="82" spans="1:9" ht="16" x14ac:dyDescent="0.2">
      <c r="A82">
        <v>80</v>
      </c>
      <c r="B82" s="11"/>
      <c r="C82" s="11" t="s">
        <v>18</v>
      </c>
      <c r="D82" s="11"/>
      <c r="E82" s="13"/>
      <c r="F82" s="13">
        <v>500</v>
      </c>
      <c r="G82" s="13">
        <f t="shared" si="4"/>
        <v>500</v>
      </c>
      <c r="H82" s="28"/>
      <c r="I82" s="28"/>
    </row>
    <row r="83" spans="1:9" ht="16" x14ac:dyDescent="0.2">
      <c r="A83">
        <v>81</v>
      </c>
      <c r="B83" s="11"/>
      <c r="C83" s="11" t="s">
        <v>74</v>
      </c>
      <c r="D83" s="11"/>
      <c r="E83" s="41">
        <v>7575</v>
      </c>
      <c r="F83" s="41">
        <v>8000</v>
      </c>
      <c r="G83" s="13">
        <f t="shared" si="4"/>
        <v>425</v>
      </c>
      <c r="H83" s="28"/>
      <c r="I83" s="28"/>
    </row>
    <row r="84" spans="1:9" ht="17" thickBot="1" x14ac:dyDescent="0.25">
      <c r="A84">
        <v>82</v>
      </c>
      <c r="C84" s="11" t="s">
        <v>81</v>
      </c>
      <c r="D84" s="11"/>
      <c r="E84" s="13"/>
      <c r="F84" s="13">
        <v>1500</v>
      </c>
      <c r="G84" s="13">
        <f t="shared" si="4"/>
        <v>1500</v>
      </c>
      <c r="H84" s="48"/>
      <c r="I84" s="28"/>
    </row>
    <row r="85" spans="1:9" s="1" customFormat="1" ht="25.5" customHeight="1" thickBot="1" x14ac:dyDescent="0.25">
      <c r="A85">
        <v>83</v>
      </c>
      <c r="B85" s="11" t="s">
        <v>19</v>
      </c>
      <c r="C85" s="11"/>
      <c r="D85" s="11"/>
      <c r="E85" s="19">
        <f>+E30+E48+E49+E62+E63+E64+E73+E81+E82+E83+E84</f>
        <v>200451.48</v>
      </c>
      <c r="F85" s="19">
        <f>+F30+F48+F49+F62+F63+F64+F73+F81+F82+F83+F84</f>
        <v>268250.74</v>
      </c>
      <c r="G85" s="19">
        <f t="shared" si="4"/>
        <v>67799.25999999998</v>
      </c>
      <c r="H85" s="48"/>
      <c r="I85" s="28"/>
    </row>
    <row r="86" spans="1:9" ht="17" thickBot="1" x14ac:dyDescent="0.25">
      <c r="A86">
        <v>84</v>
      </c>
      <c r="B86" s="11" t="s">
        <v>55</v>
      </c>
      <c r="C86" s="11"/>
      <c r="D86" s="11"/>
      <c r="E86" s="21">
        <f>+E28-E85</f>
        <v>68787.329999999987</v>
      </c>
      <c r="F86" s="21">
        <f>+F28-F85</f>
        <v>-32157.630000000005</v>
      </c>
      <c r="G86" s="21">
        <f t="shared" si="4"/>
        <v>-100944.95999999999</v>
      </c>
      <c r="H86" s="28"/>
      <c r="I86" s="28"/>
    </row>
    <row r="87" spans="1:9" ht="17" thickTop="1" x14ac:dyDescent="0.2">
      <c r="B87" s="14"/>
      <c r="C87" s="14"/>
      <c r="D87" s="14"/>
      <c r="E87" s="13"/>
      <c r="F87" s="13"/>
      <c r="G87" s="13">
        <f t="shared" si="4"/>
        <v>0</v>
      </c>
      <c r="H87" s="28"/>
      <c r="I87" s="28"/>
    </row>
    <row r="88" spans="1:9" ht="16" x14ac:dyDescent="0.2">
      <c r="A88">
        <v>85</v>
      </c>
      <c r="B88" s="14"/>
      <c r="C88" s="14"/>
      <c r="D88" s="14" t="s">
        <v>54</v>
      </c>
      <c r="E88" s="13">
        <f>E3+E86</f>
        <v>203085.33</v>
      </c>
      <c r="F88" s="13">
        <f>E3+F86</f>
        <v>102140.37</v>
      </c>
      <c r="G88" s="13">
        <f t="shared" si="4"/>
        <v>-100944.95999999999</v>
      </c>
      <c r="H88" s="28"/>
      <c r="I88" s="28"/>
    </row>
    <row r="89" spans="1:9" ht="16" x14ac:dyDescent="0.2">
      <c r="A89">
        <v>86</v>
      </c>
      <c r="B89" s="14"/>
      <c r="C89" s="14"/>
      <c r="D89" s="14" t="s">
        <v>52</v>
      </c>
      <c r="E89" s="13">
        <v>-22500</v>
      </c>
      <c r="F89" s="13">
        <v>-22500</v>
      </c>
      <c r="G89" s="13"/>
      <c r="H89" s="28"/>
      <c r="I89" s="28"/>
    </row>
    <row r="90" spans="1:9" ht="16" x14ac:dyDescent="0.2">
      <c r="A90">
        <v>87</v>
      </c>
      <c r="B90" s="14"/>
      <c r="C90" s="14"/>
      <c r="D90" s="14" t="s">
        <v>86</v>
      </c>
      <c r="E90" s="22">
        <v>-101859</v>
      </c>
      <c r="F90" s="22">
        <v>-85000</v>
      </c>
      <c r="G90" s="22">
        <f t="shared" si="4"/>
        <v>16859</v>
      </c>
      <c r="H90" s="28"/>
      <c r="I90" s="28"/>
    </row>
    <row r="91" spans="1:9" ht="17" thickBot="1" x14ac:dyDescent="0.25">
      <c r="A91">
        <v>88</v>
      </c>
      <c r="B91" s="14"/>
      <c r="C91" s="14"/>
      <c r="D91" s="14" t="s">
        <v>53</v>
      </c>
      <c r="E91" s="23">
        <f>SUM(E88:E90)</f>
        <v>78726.329999999987</v>
      </c>
      <c r="F91" s="23">
        <f>SUM(F88:F90)</f>
        <v>-5359.6300000000047</v>
      </c>
      <c r="G91" s="23">
        <f t="shared" si="4"/>
        <v>-84085.959999999992</v>
      </c>
      <c r="H91" s="28"/>
      <c r="I91" s="28"/>
    </row>
    <row r="92" spans="1:9" ht="17" thickTop="1" x14ac:dyDescent="0.2">
      <c r="C92" s="14"/>
      <c r="D92" s="14"/>
      <c r="E92" s="13"/>
      <c r="F92" s="13"/>
      <c r="G92" s="28"/>
      <c r="H92" s="28"/>
      <c r="I92" s="28"/>
    </row>
    <row r="93" spans="1:9" ht="17" thickBot="1" x14ac:dyDescent="0.25">
      <c r="A93">
        <v>89</v>
      </c>
      <c r="B93" s="24" t="s">
        <v>20</v>
      </c>
      <c r="C93" s="24"/>
      <c r="D93" s="24"/>
      <c r="E93" s="13"/>
      <c r="F93" s="13" t="s">
        <v>5</v>
      </c>
      <c r="G93" s="28"/>
      <c r="H93" s="28"/>
      <c r="I93" s="28"/>
    </row>
    <row r="94" spans="1:9" ht="16" x14ac:dyDescent="0.2">
      <c r="C94" s="25"/>
      <c r="D94" s="25"/>
      <c r="E94" s="13"/>
      <c r="F94" s="13"/>
      <c r="H94" s="28"/>
      <c r="I94" s="28"/>
    </row>
    <row r="95" spans="1:9" ht="16" x14ac:dyDescent="0.2">
      <c r="A95">
        <v>90</v>
      </c>
      <c r="B95" s="26" t="s">
        <v>35</v>
      </c>
      <c r="C95" s="26"/>
      <c r="D95" s="26"/>
      <c r="E95" s="33"/>
      <c r="F95" s="33" t="s">
        <v>87</v>
      </c>
      <c r="G95" s="34" t="s">
        <v>62</v>
      </c>
      <c r="H95" s="28"/>
      <c r="I95" s="28"/>
    </row>
    <row r="96" spans="1:9" ht="16" x14ac:dyDescent="0.2">
      <c r="A96">
        <v>91</v>
      </c>
      <c r="B96" s="14"/>
      <c r="C96" s="25"/>
      <c r="D96" s="25" t="s">
        <v>69</v>
      </c>
      <c r="E96" s="20">
        <f t="shared" ref="E96:E104" si="5">E7-E51</f>
        <v>5469.77</v>
      </c>
      <c r="F96" s="20">
        <f t="shared" ref="F96:F104" si="6">F7-F51</f>
        <v>5950</v>
      </c>
      <c r="G96" s="20">
        <f t="shared" ref="G96:G106" si="7">E96-F96</f>
        <v>-480.22999999999956</v>
      </c>
      <c r="H96" s="28"/>
      <c r="I96" s="28"/>
    </row>
    <row r="97" spans="1:10" ht="16" x14ac:dyDescent="0.2">
      <c r="A97">
        <v>92</v>
      </c>
      <c r="B97" s="14"/>
      <c r="C97" s="14"/>
      <c r="D97" s="11" t="s">
        <v>47</v>
      </c>
      <c r="E97" s="20">
        <f t="shared" si="5"/>
        <v>7762.3299999999981</v>
      </c>
      <c r="F97" s="20">
        <f t="shared" si="6"/>
        <v>6750</v>
      </c>
      <c r="G97" s="20">
        <f t="shared" si="7"/>
        <v>1012.3299999999981</v>
      </c>
      <c r="H97" s="28"/>
      <c r="I97" s="28"/>
    </row>
    <row r="98" spans="1:10" ht="16" x14ac:dyDescent="0.2">
      <c r="A98">
        <v>93</v>
      </c>
      <c r="B98" s="14"/>
      <c r="C98" s="14"/>
      <c r="D98" s="11" t="s">
        <v>48</v>
      </c>
      <c r="E98" s="20">
        <f t="shared" si="5"/>
        <v>2813.0499999999993</v>
      </c>
      <c r="F98" s="20">
        <f t="shared" si="6"/>
        <v>2500</v>
      </c>
      <c r="G98" s="20">
        <f t="shared" si="7"/>
        <v>313.04999999999927</v>
      </c>
      <c r="H98" s="28"/>
      <c r="I98" s="28"/>
    </row>
    <row r="99" spans="1:10" ht="16" x14ac:dyDescent="0.2">
      <c r="A99">
        <v>94</v>
      </c>
      <c r="B99" s="14"/>
      <c r="C99" s="14"/>
      <c r="D99" s="11" t="s">
        <v>61</v>
      </c>
      <c r="E99" s="20">
        <f t="shared" si="5"/>
        <v>34917.299999999996</v>
      </c>
      <c r="F99" s="20">
        <f t="shared" si="6"/>
        <v>39400</v>
      </c>
      <c r="G99" s="20">
        <f t="shared" si="7"/>
        <v>-4482.7000000000044</v>
      </c>
      <c r="H99" s="32"/>
      <c r="I99" s="28"/>
    </row>
    <row r="100" spans="1:10" ht="16" x14ac:dyDescent="0.2">
      <c r="A100">
        <v>95</v>
      </c>
      <c r="B100" s="14"/>
      <c r="C100" s="14"/>
      <c r="D100" s="14" t="s">
        <v>34</v>
      </c>
      <c r="E100" s="20">
        <f t="shared" si="5"/>
        <v>19779.21</v>
      </c>
      <c r="F100" s="20">
        <f t="shared" si="6"/>
        <v>21000</v>
      </c>
      <c r="G100" s="20">
        <f t="shared" si="7"/>
        <v>-1220.7900000000009</v>
      </c>
      <c r="H100" s="39"/>
      <c r="I100" s="39"/>
      <c r="J100" s="39"/>
    </row>
    <row r="101" spans="1:10" ht="16" x14ac:dyDescent="0.2">
      <c r="A101">
        <v>96</v>
      </c>
      <c r="B101" s="14"/>
      <c r="C101" s="14"/>
      <c r="D101" s="14" t="s">
        <v>79</v>
      </c>
      <c r="E101" s="20">
        <f t="shared" si="5"/>
        <v>1819.5500000000002</v>
      </c>
      <c r="F101" s="20">
        <f t="shared" si="6"/>
        <v>1350</v>
      </c>
      <c r="G101" s="20">
        <f t="shared" si="7"/>
        <v>469.55000000000018</v>
      </c>
      <c r="H101" s="32"/>
      <c r="I101" s="28"/>
    </row>
    <row r="102" spans="1:10" ht="16" x14ac:dyDescent="0.2">
      <c r="A102">
        <v>97</v>
      </c>
      <c r="B102" s="14"/>
      <c r="C102" s="14"/>
      <c r="D102" s="11" t="s">
        <v>0</v>
      </c>
      <c r="E102" s="20">
        <f t="shared" si="5"/>
        <v>5308.68</v>
      </c>
      <c r="F102" s="20">
        <f t="shared" si="6"/>
        <v>3194.1799999999994</v>
      </c>
      <c r="G102" s="20">
        <f t="shared" si="7"/>
        <v>2114.5000000000009</v>
      </c>
      <c r="H102" s="32"/>
      <c r="I102" s="28"/>
    </row>
    <row r="103" spans="1:10" ht="16" x14ac:dyDescent="0.2">
      <c r="A103">
        <v>98</v>
      </c>
      <c r="B103" s="14"/>
      <c r="C103" s="14"/>
      <c r="D103" s="11" t="s">
        <v>39</v>
      </c>
      <c r="E103" s="20">
        <f t="shared" si="5"/>
        <v>3146.37</v>
      </c>
      <c r="F103" s="20">
        <f t="shared" si="6"/>
        <v>1500</v>
      </c>
      <c r="G103" s="20">
        <f t="shared" si="7"/>
        <v>1646.37</v>
      </c>
      <c r="H103" s="32"/>
      <c r="I103" s="28"/>
    </row>
    <row r="104" spans="1:10" ht="16" x14ac:dyDescent="0.2">
      <c r="A104">
        <v>99</v>
      </c>
      <c r="B104" s="14"/>
      <c r="C104" s="14"/>
      <c r="D104" s="11" t="s">
        <v>82</v>
      </c>
      <c r="E104" s="20">
        <f t="shared" si="5"/>
        <v>3379.47</v>
      </c>
      <c r="F104" s="20">
        <f t="shared" si="6"/>
        <v>1500</v>
      </c>
      <c r="G104" s="20">
        <f t="shared" si="7"/>
        <v>1879.4699999999998</v>
      </c>
      <c r="H104" s="28"/>
      <c r="I104" s="28"/>
    </row>
    <row r="105" spans="1:10" ht="17" thickBot="1" x14ac:dyDescent="0.25">
      <c r="A105">
        <v>100</v>
      </c>
      <c r="B105" s="27"/>
      <c r="C105" s="14"/>
      <c r="D105" s="11" t="s">
        <v>83</v>
      </c>
      <c r="E105" s="20">
        <f>E72</f>
        <v>11587.47</v>
      </c>
      <c r="F105" s="20">
        <v>28521.83</v>
      </c>
      <c r="G105" s="20">
        <f t="shared" si="7"/>
        <v>-16934.36</v>
      </c>
      <c r="H105" s="28"/>
      <c r="I105" s="28" t="s">
        <v>5</v>
      </c>
    </row>
    <row r="106" spans="1:10" ht="17" thickBot="1" x14ac:dyDescent="0.25">
      <c r="C106" s="14"/>
      <c r="D106" s="14"/>
      <c r="E106" s="35">
        <f>SUM(E96:E105)</f>
        <v>95983.200000000012</v>
      </c>
      <c r="F106" s="35">
        <f>SUM(F96:F105)</f>
        <v>111666.01</v>
      </c>
      <c r="G106" s="35">
        <f t="shared" si="7"/>
        <v>-15682.809999999983</v>
      </c>
      <c r="H106" s="28"/>
      <c r="I106" s="28"/>
    </row>
    <row r="107" spans="1:10" ht="17" thickTop="1" x14ac:dyDescent="0.2">
      <c r="B107" s="14"/>
      <c r="C107" s="27"/>
      <c r="D107" s="27"/>
      <c r="E107" s="36"/>
      <c r="F107" s="36"/>
      <c r="G107" s="13">
        <f>E107-F107</f>
        <v>0</v>
      </c>
      <c r="H107" s="28"/>
      <c r="I107" s="28" t="s">
        <v>63</v>
      </c>
    </row>
    <row r="108" spans="1:10" ht="16" x14ac:dyDescent="0.2">
      <c r="A108">
        <v>101</v>
      </c>
      <c r="B108" s="26" t="s">
        <v>7</v>
      </c>
      <c r="C108" s="26"/>
      <c r="D108" s="26"/>
      <c r="E108" s="13"/>
      <c r="F108" s="13"/>
      <c r="G108" s="13"/>
      <c r="H108" s="28"/>
      <c r="I108" s="28"/>
    </row>
    <row r="109" spans="1:10" ht="16" x14ac:dyDescent="0.2">
      <c r="A109">
        <v>102</v>
      </c>
      <c r="B109" s="14"/>
      <c r="C109" s="14" t="s">
        <v>6</v>
      </c>
      <c r="D109" s="14"/>
      <c r="E109" s="13">
        <v>325.10000000000002</v>
      </c>
      <c r="F109" s="13">
        <v>500</v>
      </c>
      <c r="G109" s="13">
        <f t="shared" ref="G109:G110" si="8">E109-F109</f>
        <v>-174.89999999999998</v>
      </c>
      <c r="H109" s="28"/>
      <c r="I109" s="28"/>
    </row>
    <row r="110" spans="1:10" ht="16" x14ac:dyDescent="0.2">
      <c r="A110">
        <v>103</v>
      </c>
      <c r="B110" s="25"/>
      <c r="C110" s="14" t="s">
        <v>50</v>
      </c>
      <c r="D110" s="14"/>
      <c r="E110" s="13">
        <v>125.45</v>
      </c>
      <c r="F110" s="13">
        <v>300</v>
      </c>
      <c r="G110" s="13">
        <f t="shared" si="8"/>
        <v>-174.55</v>
      </c>
    </row>
    <row r="111" spans="1:10" ht="16" x14ac:dyDescent="0.2">
      <c r="A111">
        <v>104</v>
      </c>
      <c r="B111" s="25"/>
      <c r="C111" s="14" t="s">
        <v>64</v>
      </c>
      <c r="D111" s="14"/>
      <c r="E111" s="13">
        <f>290.55+4706.68</f>
        <v>4997.2300000000005</v>
      </c>
      <c r="F111" s="13">
        <v>7500</v>
      </c>
      <c r="G111" s="13">
        <f>E111-F111</f>
        <v>-2502.7699999999995</v>
      </c>
    </row>
    <row r="112" spans="1:10" ht="16" x14ac:dyDescent="0.2">
      <c r="B112" s="25"/>
      <c r="C112" s="14"/>
      <c r="D112" s="14"/>
      <c r="E112" s="13"/>
      <c r="F112" s="13"/>
    </row>
    <row r="113" spans="2:7" x14ac:dyDescent="0.15">
      <c r="B113" s="37"/>
      <c r="C113" s="37"/>
      <c r="D113" s="37"/>
      <c r="E113" s="4"/>
      <c r="F113" s="4"/>
      <c r="G113" s="32" t="s">
        <v>5</v>
      </c>
    </row>
    <row r="114" spans="2:7" ht="16" x14ac:dyDescent="0.2">
      <c r="B114" s="37"/>
      <c r="C114" s="25"/>
      <c r="D114" s="37"/>
      <c r="E114" s="4" t="s">
        <v>70</v>
      </c>
      <c r="F114" s="4" t="s">
        <v>70</v>
      </c>
    </row>
    <row r="115" spans="2:7" ht="16" x14ac:dyDescent="0.2">
      <c r="B115" s="37"/>
      <c r="C115" s="25"/>
      <c r="D115" s="25"/>
      <c r="E115" s="4"/>
      <c r="F115" s="4"/>
    </row>
    <row r="116" spans="2:7" ht="16" x14ac:dyDescent="0.2">
      <c r="B116" s="37"/>
      <c r="C116" s="25"/>
      <c r="D116" s="25"/>
      <c r="E116" s="4"/>
      <c r="F116" s="4"/>
    </row>
    <row r="117" spans="2:7" x14ac:dyDescent="0.15">
      <c r="B117" s="37"/>
      <c r="C117" s="37"/>
      <c r="D117" s="37"/>
      <c r="E117" s="4"/>
      <c r="F117" s="4"/>
    </row>
    <row r="118" spans="2:7" x14ac:dyDescent="0.15">
      <c r="B118" s="37"/>
      <c r="C118" s="37"/>
      <c r="D118" s="37"/>
      <c r="E118" s="4"/>
      <c r="F118" s="4"/>
    </row>
    <row r="119" spans="2:7" x14ac:dyDescent="0.15">
      <c r="B119" s="37"/>
      <c r="C119" s="37"/>
      <c r="D119" s="37"/>
      <c r="E119" s="4"/>
      <c r="F119" s="4"/>
    </row>
    <row r="120" spans="2:7" x14ac:dyDescent="0.15">
      <c r="B120" s="37"/>
      <c r="C120" s="37"/>
      <c r="D120" s="37"/>
      <c r="E120" s="4"/>
      <c r="F120" s="4"/>
    </row>
    <row r="121" spans="2:7" x14ac:dyDescent="0.15">
      <c r="B121" s="37"/>
      <c r="C121" s="37"/>
      <c r="D121" s="37"/>
      <c r="E121" s="4"/>
      <c r="F121" s="4"/>
    </row>
    <row r="122" spans="2:7" x14ac:dyDescent="0.15">
      <c r="B122" s="5"/>
      <c r="C122" s="37"/>
      <c r="D122" s="37"/>
      <c r="E122" s="4"/>
      <c r="F122" s="4"/>
    </row>
    <row r="123" spans="2:7" x14ac:dyDescent="0.15">
      <c r="B123" s="5"/>
      <c r="C123" s="37"/>
      <c r="D123" s="37"/>
      <c r="E123" s="4"/>
      <c r="F123" s="4"/>
    </row>
    <row r="124" spans="2:7" x14ac:dyDescent="0.15">
      <c r="B124" s="5"/>
      <c r="C124" s="5"/>
      <c r="D124" s="5"/>
      <c r="E124" s="4"/>
      <c r="F124" s="4"/>
    </row>
    <row r="125" spans="2:7" x14ac:dyDescent="0.15">
      <c r="B125" s="5"/>
      <c r="C125" s="5"/>
      <c r="D125" s="5"/>
      <c r="E125" s="4"/>
      <c r="F125" s="4"/>
    </row>
    <row r="126" spans="2:7" x14ac:dyDescent="0.15">
      <c r="B126" s="5"/>
      <c r="C126" s="5"/>
      <c r="D126" s="5"/>
      <c r="E126" s="4"/>
      <c r="F126" s="4"/>
    </row>
    <row r="127" spans="2:7" x14ac:dyDescent="0.15">
      <c r="B127" s="5"/>
      <c r="C127" s="5"/>
      <c r="D127" s="5"/>
      <c r="E127" s="4"/>
      <c r="F127" s="4"/>
    </row>
    <row r="128" spans="2:7" x14ac:dyDescent="0.15">
      <c r="B128" s="5"/>
      <c r="C128" s="5"/>
      <c r="D128" s="5"/>
      <c r="E128" s="4"/>
      <c r="F128" s="4"/>
    </row>
    <row r="129" spans="2:6" x14ac:dyDescent="0.15">
      <c r="B129" s="5"/>
      <c r="C129" s="5"/>
      <c r="D129" s="5"/>
      <c r="E129" s="4"/>
      <c r="F129" s="4"/>
    </row>
    <row r="130" spans="2:6" x14ac:dyDescent="0.15">
      <c r="B130" s="5"/>
      <c r="C130" s="5"/>
      <c r="D130" s="5"/>
      <c r="E130" s="4"/>
      <c r="F130" s="4"/>
    </row>
    <row r="131" spans="2:6" x14ac:dyDescent="0.15">
      <c r="B131" s="5"/>
      <c r="C131" s="5"/>
      <c r="D131" s="5"/>
      <c r="E131" s="4"/>
      <c r="F131" s="4"/>
    </row>
    <row r="132" spans="2:6" x14ac:dyDescent="0.15">
      <c r="B132" s="5"/>
      <c r="C132" s="5"/>
      <c r="D132" s="5"/>
      <c r="E132" s="4"/>
      <c r="F132" s="4"/>
    </row>
    <row r="133" spans="2:6" x14ac:dyDescent="0.15">
      <c r="B133" s="5"/>
      <c r="C133" s="5"/>
      <c r="D133" s="5"/>
      <c r="E133" s="4"/>
      <c r="F133" s="4"/>
    </row>
    <row r="134" spans="2:6" x14ac:dyDescent="0.15">
      <c r="B134" s="5"/>
      <c r="C134" s="5"/>
      <c r="D134" s="5"/>
      <c r="E134" s="4"/>
      <c r="F134" s="4"/>
    </row>
    <row r="135" spans="2:6" x14ac:dyDescent="0.15">
      <c r="B135" s="5"/>
      <c r="C135" s="5"/>
      <c r="D135" s="5"/>
      <c r="E135" s="4"/>
      <c r="F135" s="4"/>
    </row>
    <row r="136" spans="2:6" x14ac:dyDescent="0.15">
      <c r="B136" s="5"/>
      <c r="C136" s="5"/>
      <c r="D136" s="5"/>
      <c r="E136" s="4"/>
      <c r="F136" s="4"/>
    </row>
    <row r="137" spans="2:6" x14ac:dyDescent="0.15">
      <c r="B137" s="5"/>
      <c r="C137" s="5"/>
      <c r="D137" s="5"/>
      <c r="E137" s="4"/>
      <c r="F137" s="4"/>
    </row>
    <row r="138" spans="2:6" x14ac:dyDescent="0.15">
      <c r="B138" s="5"/>
      <c r="C138" s="5"/>
      <c r="D138" s="5"/>
      <c r="E138" s="4"/>
      <c r="F138" s="4"/>
    </row>
    <row r="139" spans="2:6" x14ac:dyDescent="0.15">
      <c r="C139" s="5"/>
      <c r="D139" s="5"/>
      <c r="E139" s="4"/>
      <c r="F139" s="4"/>
    </row>
    <row r="140" spans="2:6" x14ac:dyDescent="0.15">
      <c r="C140" s="5"/>
      <c r="D140" s="5"/>
      <c r="E140" s="4"/>
      <c r="F140" s="4"/>
    </row>
    <row r="141" spans="2:6" x14ac:dyDescent="0.15">
      <c r="E141" s="46"/>
      <c r="F141" s="46"/>
    </row>
    <row r="142" spans="2:6" x14ac:dyDescent="0.15">
      <c r="E142" s="46"/>
      <c r="F142" s="46"/>
    </row>
    <row r="143" spans="2:6" x14ac:dyDescent="0.15">
      <c r="E143" s="46"/>
      <c r="F143" s="46"/>
    </row>
    <row r="144" spans="2:6" x14ac:dyDescent="0.15">
      <c r="E144" s="46"/>
      <c r="F144" s="46"/>
    </row>
    <row r="145" spans="5:6" x14ac:dyDescent="0.15">
      <c r="E145" s="46"/>
      <c r="F145" s="46"/>
    </row>
    <row r="146" spans="5:6" x14ac:dyDescent="0.15">
      <c r="E146" s="46"/>
      <c r="F146" s="46"/>
    </row>
    <row r="147" spans="5:6" x14ac:dyDescent="0.15">
      <c r="E147" s="46"/>
      <c r="F147" s="46"/>
    </row>
    <row r="148" spans="5:6" x14ac:dyDescent="0.15">
      <c r="E148" s="46"/>
      <c r="F148" s="46"/>
    </row>
    <row r="149" spans="5:6" x14ac:dyDescent="0.15">
      <c r="E149" s="46"/>
      <c r="F149" s="46"/>
    </row>
    <row r="150" spans="5:6" x14ac:dyDescent="0.15">
      <c r="E150" s="46"/>
      <c r="F150" s="46"/>
    </row>
    <row r="151" spans="5:6" x14ac:dyDescent="0.15">
      <c r="E151" s="46"/>
      <c r="F151" s="46"/>
    </row>
    <row r="152" spans="5:6" x14ac:dyDescent="0.15">
      <c r="E152" s="46"/>
      <c r="F152" s="46"/>
    </row>
    <row r="153" spans="5:6" x14ac:dyDescent="0.15">
      <c r="E153" s="46"/>
      <c r="F153" s="46"/>
    </row>
  </sheetData>
  <phoneticPr fontId="12" type="noConversion"/>
  <pageMargins left="0.45" right="0.45" top="1" bottom="0.5" header="0.3" footer="0.3"/>
  <pageSetup scale="64" fitToHeight="2" orientation="portrait" r:id="rId1"/>
  <headerFooter alignWithMargins="0">
    <oddHeader>&amp;C&amp;12Chesterbrook Elementary PTA_x000D_Statement of Net Income (Loss)_x000D_for the period ending_x000D_May31, 2017_x000D__x000D_</oddHeader>
    <oddFooter>&amp;L&amp;"Arial,Bold"&amp;8&amp;F,&amp;D, &amp;T&amp;R&amp;"Arial,Bold"&amp;8 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with comments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</dc:creator>
  <cp:lastModifiedBy>Microsoft Office User</cp:lastModifiedBy>
  <cp:lastPrinted>2017-06-25T13:39:11Z</cp:lastPrinted>
  <dcterms:created xsi:type="dcterms:W3CDTF">2006-01-07T05:29:37Z</dcterms:created>
  <dcterms:modified xsi:type="dcterms:W3CDTF">2017-06-25T13:39:16Z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